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<sst xmlns="http://schemas.openxmlformats.org/spreadsheetml/2006/main" count="112" uniqueCount="68">
  <si>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Simplified link budget for GSM system</t>
  </si>
  <si>
    <t>Transmitter power</t>
  </si>
  <si>
    <t>Downlink</t>
  </si>
  <si>
    <t>Uplink</t>
  </si>
  <si>
    <t>TX antenna gain</t>
  </si>
  <si>
    <t>Transmitter EIRP</t>
  </si>
  <si>
    <t>W</t>
  </si>
  <si>
    <t>dBm</t>
  </si>
  <si>
    <t>dBi</t>
  </si>
  <si>
    <t>dB</t>
  </si>
  <si>
    <t>unit</t>
  </si>
  <si>
    <t>Transmitter characteristics</t>
  </si>
  <si>
    <t>RX antenna gain</t>
  </si>
  <si>
    <t>RX sensitivity</t>
  </si>
  <si>
    <t>TX cable loss</t>
  </si>
  <si>
    <t>TX Body loss</t>
  </si>
  <si>
    <t>RX Cable loss</t>
  </si>
  <si>
    <t>RX Body loss</t>
  </si>
  <si>
    <t>Combiner loss</t>
  </si>
  <si>
    <t>Diversity gain</t>
  </si>
  <si>
    <t>Receiver characteristics</t>
  </si>
  <si>
    <t>Shadow fading std deviation</t>
  </si>
  <si>
    <t>Coverage probability (cell edge)</t>
  </si>
  <si>
    <t>Shadow Fading Margin</t>
  </si>
  <si>
    <t>Note: Gain computed below</t>
  </si>
  <si>
    <t>Note: Margin computed below</t>
  </si>
  <si>
    <t>Shadow fading standard deviation</t>
  </si>
  <si>
    <t>1-P</t>
  </si>
  <si>
    <t>Shadow fading margin</t>
  </si>
  <si>
    <t>Given coverage probability on cell edge (P)</t>
  </si>
  <si>
    <t>Closest 1-P in table</t>
  </si>
  <si>
    <t>Argument (inverse of Q)</t>
  </si>
  <si>
    <t>Margins</t>
  </si>
  <si>
    <t>Argument</t>
  </si>
  <si>
    <t>1-P(=Q)</t>
  </si>
  <si>
    <t>Indoor penetration loss</t>
  </si>
  <si>
    <t xml:space="preserve">Total receiver gain </t>
  </si>
  <si>
    <t>Total margin</t>
  </si>
  <si>
    <t>Allowed propagation loss</t>
  </si>
  <si>
    <t>System gain</t>
  </si>
  <si>
    <t>Carrier frequency</t>
  </si>
  <si>
    <t>MS antenna height</t>
  </si>
  <si>
    <t>BS antenna height</t>
  </si>
  <si>
    <t>Unit</t>
  </si>
  <si>
    <t>MHz</t>
  </si>
  <si>
    <t>m</t>
  </si>
  <si>
    <t>Parameter A</t>
  </si>
  <si>
    <t>Parameter B</t>
  </si>
  <si>
    <t>Parameter C</t>
  </si>
  <si>
    <t>MS antenna gain function (large city)</t>
  </si>
  <si>
    <t>Range (Okumura-Hata path loss model)</t>
  </si>
  <si>
    <t>Downlink range</t>
  </si>
  <si>
    <t>Uplink range</t>
  </si>
  <si>
    <t>Path loss exponent</t>
  </si>
  <si>
    <t>Path loss constant</t>
  </si>
  <si>
    <t>km</t>
  </si>
  <si>
    <t>Cell range</t>
  </si>
  <si>
    <t>Note: Usually we use cell coverge probability</t>
  </si>
  <si>
    <t>Antenna Gain</t>
  </si>
  <si>
    <t>Horizontal gain</t>
  </si>
  <si>
    <t>degrees</t>
  </si>
  <si>
    <t>Horizontal 3dB beam width</t>
  </si>
  <si>
    <t>Number of dipoles</t>
  </si>
  <si>
    <t>dBd</t>
  </si>
  <si>
    <t>Vertical gain (dBd)</t>
  </si>
  <si>
    <t>Vertical gain (dBi)</t>
  </si>
  <si>
    <t>Total antenna gain</t>
  </si>
  <si>
    <t>Shadow Fading Margin (cell edge approach)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</si>
</sst>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26</xdr:row>
      <xdr:rowOff>133350</xdr:rowOff>
    </xdr:from>
    <xdr:to>
      <xdr:col>25</xdr:col>
      <xdr:colOff>76200</xdr:colOff>
      <xdr:row>57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4410075"/>
          <a:ext cx="65722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3"/>
  <sheetViews>
    <sheetView tabSelected="1" workbookViewId="0" topLeftCell="A16">
      <selection activeCell="M47" sqref="M47"/>
    </sheetView>
  </sheetViews>
  <sheetFormatPr defaultColWidth="9.140625" defaultRowHeight="12.75"/>
  <sheetData>
    <row r="3" ht="18">
      <c r="B3" s="9" t="s">
        <v>0</v>
      </c>
    </row>
    <row r="6" spans="2:12" ht="12.75">
      <c r="B6" s="3"/>
      <c r="C6" s="3"/>
      <c r="D6" s="3"/>
      <c r="E6" s="3"/>
      <c r="F6" s="3"/>
      <c r="G6" s="3"/>
      <c r="H6" s="7" t="s">
        <v>2</v>
      </c>
      <c r="I6" s="7" t="s">
        <v>10</v>
      </c>
      <c r="J6" s="3"/>
      <c r="K6" s="7" t="s">
        <v>3</v>
      </c>
      <c r="L6" s="7" t="s">
        <v>10</v>
      </c>
    </row>
    <row r="7" spans="2:12" ht="12.75">
      <c r="B7" s="4" t="s">
        <v>11</v>
      </c>
      <c r="C7" s="5"/>
      <c r="D7" s="5"/>
      <c r="E7" s="5" t="s">
        <v>1</v>
      </c>
      <c r="F7" s="5"/>
      <c r="G7" s="5"/>
      <c r="H7" s="5">
        <v>20</v>
      </c>
      <c r="I7" s="5" t="s">
        <v>6</v>
      </c>
      <c r="J7" s="5"/>
      <c r="K7" s="5">
        <v>2</v>
      </c>
      <c r="L7" s="5" t="s">
        <v>6</v>
      </c>
    </row>
    <row r="8" spans="2:12" ht="12.75">
      <c r="B8" s="5"/>
      <c r="C8" s="5"/>
      <c r="D8" s="5"/>
      <c r="E8" s="5"/>
      <c r="F8" s="5"/>
      <c r="G8" s="5"/>
      <c r="H8" s="5">
        <f>10*LOG10(H7/0.001)</f>
        <v>43.01029995663981</v>
      </c>
      <c r="I8" s="5" t="s">
        <v>7</v>
      </c>
      <c r="J8" s="5"/>
      <c r="K8" s="5">
        <f>10*LOG10(K7/0.001)</f>
        <v>33.01029995663981</v>
      </c>
      <c r="L8" s="5" t="s">
        <v>7</v>
      </c>
    </row>
    <row r="9" spans="2:13" ht="12.75">
      <c r="B9" s="5"/>
      <c r="C9" s="5"/>
      <c r="D9" s="5"/>
      <c r="E9" s="5" t="s">
        <v>4</v>
      </c>
      <c r="F9" s="5"/>
      <c r="G9" s="5"/>
      <c r="H9" s="5">
        <f>J49</f>
        <v>17.42530758197263</v>
      </c>
      <c r="I9" s="5" t="s">
        <v>8</v>
      </c>
      <c r="J9" s="5"/>
      <c r="K9" s="5">
        <v>0</v>
      </c>
      <c r="L9" s="5" t="s">
        <v>8</v>
      </c>
      <c r="M9" t="s">
        <v>24</v>
      </c>
    </row>
    <row r="10" spans="2:12" ht="12.75">
      <c r="B10" s="5"/>
      <c r="C10" s="5"/>
      <c r="D10" s="5"/>
      <c r="E10" s="5" t="s">
        <v>14</v>
      </c>
      <c r="F10" s="5"/>
      <c r="G10" s="5"/>
      <c r="H10" s="5">
        <v>-4</v>
      </c>
      <c r="I10" s="5" t="s">
        <v>9</v>
      </c>
      <c r="J10" s="5"/>
      <c r="K10" s="5">
        <v>0</v>
      </c>
      <c r="L10" s="5" t="s">
        <v>9</v>
      </c>
    </row>
    <row r="11" spans="2:12" ht="12.75">
      <c r="B11" s="5"/>
      <c r="C11" s="5"/>
      <c r="D11" s="5"/>
      <c r="E11" s="5" t="s">
        <v>15</v>
      </c>
      <c r="F11" s="5"/>
      <c r="G11" s="5"/>
      <c r="H11" s="5">
        <v>0</v>
      </c>
      <c r="I11" s="5" t="s">
        <v>9</v>
      </c>
      <c r="J11" s="5"/>
      <c r="K11" s="5">
        <v>-2</v>
      </c>
      <c r="L11" s="5" t="s">
        <v>9</v>
      </c>
    </row>
    <row r="12" spans="2:12" ht="12.75">
      <c r="B12" s="5"/>
      <c r="C12" s="5"/>
      <c r="D12" s="5"/>
      <c r="E12" s="5" t="s">
        <v>18</v>
      </c>
      <c r="F12" s="5"/>
      <c r="G12" s="5"/>
      <c r="H12" s="5">
        <v>-4</v>
      </c>
      <c r="I12" s="5" t="s">
        <v>9</v>
      </c>
      <c r="J12" s="5"/>
      <c r="K12" s="5">
        <v>0</v>
      </c>
      <c r="L12" s="5" t="s">
        <v>9</v>
      </c>
    </row>
    <row r="13" spans="2:12" ht="12.75">
      <c r="B13" s="5"/>
      <c r="C13" s="5"/>
      <c r="D13" s="5"/>
      <c r="E13" s="4" t="s">
        <v>5</v>
      </c>
      <c r="F13" s="5"/>
      <c r="G13" s="5"/>
      <c r="H13" s="7">
        <f>H8+H9+H10+H12</f>
        <v>52.435607538612445</v>
      </c>
      <c r="I13" s="7" t="s">
        <v>7</v>
      </c>
      <c r="J13" s="5"/>
      <c r="K13" s="7">
        <f>K8+K9+K11</f>
        <v>31.010299956639813</v>
      </c>
      <c r="L13" s="7" t="s">
        <v>7</v>
      </c>
    </row>
    <row r="14" spans="2:12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2.75">
      <c r="B15" s="4" t="s">
        <v>20</v>
      </c>
      <c r="C15" s="5"/>
      <c r="D15" s="5"/>
      <c r="E15" s="5" t="s">
        <v>12</v>
      </c>
      <c r="F15" s="5"/>
      <c r="G15" s="5"/>
      <c r="H15" s="5">
        <v>0</v>
      </c>
      <c r="I15" s="5" t="s">
        <v>8</v>
      </c>
      <c r="J15" s="5"/>
      <c r="K15" s="5">
        <f>J49</f>
        <v>17.42530758197263</v>
      </c>
      <c r="L15" s="5" t="s">
        <v>8</v>
      </c>
    </row>
    <row r="16" spans="2:12" ht="12.75">
      <c r="B16" s="5"/>
      <c r="C16" s="5"/>
      <c r="D16" s="5"/>
      <c r="E16" s="5" t="s">
        <v>13</v>
      </c>
      <c r="F16" s="5"/>
      <c r="G16" s="5"/>
      <c r="H16" s="5">
        <v>102</v>
      </c>
      <c r="I16" s="5" t="s">
        <v>7</v>
      </c>
      <c r="J16" s="5"/>
      <c r="K16" s="5">
        <v>104</v>
      </c>
      <c r="L16" s="5" t="s">
        <v>7</v>
      </c>
    </row>
    <row r="17" spans="2:12" ht="12.75">
      <c r="B17" s="5"/>
      <c r="C17" s="5"/>
      <c r="D17" s="5"/>
      <c r="E17" s="5" t="s">
        <v>16</v>
      </c>
      <c r="F17" s="5"/>
      <c r="G17" s="5"/>
      <c r="H17" s="5">
        <v>0</v>
      </c>
      <c r="I17" s="5" t="s">
        <v>9</v>
      </c>
      <c r="J17" s="5"/>
      <c r="K17" s="5">
        <v>-4</v>
      </c>
      <c r="L17" s="5" t="s">
        <v>9</v>
      </c>
    </row>
    <row r="18" spans="2:12" ht="12.75">
      <c r="B18" s="5"/>
      <c r="C18" s="5"/>
      <c r="D18" s="5"/>
      <c r="E18" s="5" t="s">
        <v>17</v>
      </c>
      <c r="F18" s="5"/>
      <c r="G18" s="5"/>
      <c r="H18" s="5">
        <v>-2</v>
      </c>
      <c r="I18" s="5" t="s">
        <v>9</v>
      </c>
      <c r="J18" s="5"/>
      <c r="K18" s="5">
        <v>0</v>
      </c>
      <c r="L18" s="5" t="s">
        <v>9</v>
      </c>
    </row>
    <row r="19" spans="2:12" ht="12.75">
      <c r="B19" s="5"/>
      <c r="C19" s="5"/>
      <c r="D19" s="5"/>
      <c r="E19" s="5" t="s">
        <v>19</v>
      </c>
      <c r="F19" s="5"/>
      <c r="G19" s="5"/>
      <c r="H19" s="5">
        <v>0</v>
      </c>
      <c r="I19" s="5" t="s">
        <v>9</v>
      </c>
      <c r="J19" s="5"/>
      <c r="K19" s="5">
        <v>3</v>
      </c>
      <c r="L19" s="5" t="s">
        <v>9</v>
      </c>
    </row>
    <row r="20" spans="2:12" ht="12.75">
      <c r="B20" s="5"/>
      <c r="C20" s="5"/>
      <c r="D20" s="5"/>
      <c r="E20" s="4" t="s">
        <v>36</v>
      </c>
      <c r="F20" s="5"/>
      <c r="G20" s="5"/>
      <c r="H20" s="7">
        <f>H15+H16+H18+H19</f>
        <v>100</v>
      </c>
      <c r="I20" s="7" t="s">
        <v>9</v>
      </c>
      <c r="J20" s="5"/>
      <c r="K20" s="7">
        <f>K15+K16+K17+K19</f>
        <v>120.42530758197263</v>
      </c>
      <c r="L20" s="7" t="s">
        <v>9</v>
      </c>
    </row>
    <row r="21" spans="2:12" ht="12.75">
      <c r="B21" s="5"/>
      <c r="C21" s="5"/>
      <c r="D21" s="5"/>
      <c r="E21" s="4"/>
      <c r="F21" s="5"/>
      <c r="G21" s="5"/>
      <c r="H21" s="5"/>
      <c r="I21" s="5"/>
      <c r="J21" s="5"/>
      <c r="K21" s="5"/>
      <c r="L21" s="5"/>
    </row>
    <row r="22" spans="2:12" ht="12.75">
      <c r="B22" s="5"/>
      <c r="C22" s="5"/>
      <c r="D22" s="5"/>
      <c r="E22" s="4" t="s">
        <v>39</v>
      </c>
      <c r="F22" s="5"/>
      <c r="G22" s="5"/>
      <c r="H22" s="7">
        <f>H13+H20</f>
        <v>152.43560753861243</v>
      </c>
      <c r="I22" s="7" t="s">
        <v>9</v>
      </c>
      <c r="J22" s="5"/>
      <c r="K22" s="7">
        <f>K13+K20</f>
        <v>151.43560753861243</v>
      </c>
      <c r="L22" s="7" t="s">
        <v>9</v>
      </c>
    </row>
    <row r="23" spans="2:12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3" ht="12.75">
      <c r="B24" s="4" t="s">
        <v>32</v>
      </c>
      <c r="C24" s="5"/>
      <c r="D24" s="5"/>
      <c r="E24" s="5" t="s">
        <v>22</v>
      </c>
      <c r="F24" s="5"/>
      <c r="G24" s="5"/>
      <c r="H24" s="5">
        <v>0.9</v>
      </c>
      <c r="I24" s="5"/>
      <c r="J24" s="5"/>
      <c r="K24" s="5">
        <v>0.9</v>
      </c>
      <c r="L24" s="5"/>
      <c r="M24" t="s">
        <v>57</v>
      </c>
    </row>
    <row r="25" spans="2:12" ht="12.75">
      <c r="B25" s="5"/>
      <c r="C25" s="5"/>
      <c r="D25" s="5"/>
      <c r="E25" s="5" t="s">
        <v>21</v>
      </c>
      <c r="F25" s="5"/>
      <c r="G25" s="5"/>
      <c r="H25" s="5">
        <v>6</v>
      </c>
      <c r="I25" s="5" t="s">
        <v>9</v>
      </c>
      <c r="J25" s="5"/>
      <c r="K25" s="5">
        <v>6</v>
      </c>
      <c r="L25" s="5" t="s">
        <v>9</v>
      </c>
    </row>
    <row r="26" spans="2:13" ht="12.75">
      <c r="B26" s="5"/>
      <c r="C26" s="5"/>
      <c r="D26" s="5"/>
      <c r="E26" s="5" t="s">
        <v>23</v>
      </c>
      <c r="F26" s="5"/>
      <c r="G26" s="5"/>
      <c r="H26" s="5">
        <f>K39</f>
        <v>7.5</v>
      </c>
      <c r="I26" s="5" t="s">
        <v>9</v>
      </c>
      <c r="J26" s="5"/>
      <c r="K26" s="5">
        <f>K39</f>
        <v>7.5</v>
      </c>
      <c r="L26" s="5" t="s">
        <v>9</v>
      </c>
      <c r="M26" t="s">
        <v>25</v>
      </c>
    </row>
    <row r="27" spans="2:12" ht="12.75">
      <c r="B27" s="5"/>
      <c r="C27" s="5"/>
      <c r="D27" s="5"/>
      <c r="E27" s="5" t="s">
        <v>35</v>
      </c>
      <c r="F27" s="5"/>
      <c r="G27" s="5"/>
      <c r="H27" s="5">
        <v>0</v>
      </c>
      <c r="I27" s="5" t="s">
        <v>9</v>
      </c>
      <c r="J27" s="5"/>
      <c r="K27" s="5">
        <v>0</v>
      </c>
      <c r="L27" s="5" t="s">
        <v>9</v>
      </c>
    </row>
    <row r="28" spans="2:12" ht="12.75">
      <c r="B28" s="5"/>
      <c r="C28" s="5"/>
      <c r="D28" s="5"/>
      <c r="E28" s="4" t="s">
        <v>37</v>
      </c>
      <c r="F28" s="5"/>
      <c r="G28" s="5"/>
      <c r="H28" s="7">
        <f>H26+H27</f>
        <v>7.5</v>
      </c>
      <c r="I28" s="7" t="s">
        <v>9</v>
      </c>
      <c r="J28" s="5"/>
      <c r="K28" s="7">
        <f>K26+K27</f>
        <v>7.5</v>
      </c>
      <c r="L28" s="7" t="s">
        <v>9</v>
      </c>
    </row>
    <row r="29" spans="2:12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2.75">
      <c r="B30" s="6"/>
      <c r="C30" s="6"/>
      <c r="D30" s="6"/>
      <c r="E30" s="8" t="s">
        <v>38</v>
      </c>
      <c r="F30" s="6"/>
      <c r="G30" s="6"/>
      <c r="H30" s="8">
        <f>H13+H20-H28</f>
        <v>144.93560753861243</v>
      </c>
      <c r="I30" s="8" t="s">
        <v>9</v>
      </c>
      <c r="J30" s="6"/>
      <c r="K30" s="8">
        <f>K13+K20-K28</f>
        <v>143.93560753861243</v>
      </c>
      <c r="L30" s="8" t="s">
        <v>9</v>
      </c>
    </row>
    <row r="34" spans="2:14" ht="12.75">
      <c r="B34" s="1" t="s">
        <v>67</v>
      </c>
      <c r="C34" s="2"/>
      <c r="D34" s="2"/>
      <c r="E34" s="2"/>
      <c r="F34" s="2"/>
      <c r="G34" s="2" t="s">
        <v>29</v>
      </c>
      <c r="H34" s="2"/>
      <c r="I34" s="2"/>
      <c r="J34" s="2"/>
      <c r="K34" s="2">
        <f>H24</f>
        <v>0.9</v>
      </c>
      <c r="L34" s="2"/>
      <c r="M34" s="10" t="s">
        <v>34</v>
      </c>
      <c r="N34" s="10" t="s">
        <v>33</v>
      </c>
    </row>
    <row r="35" spans="2:14" ht="12.75">
      <c r="B35" s="2"/>
      <c r="C35" s="2"/>
      <c r="D35" s="2"/>
      <c r="E35" s="2"/>
      <c r="F35" s="2"/>
      <c r="G35" s="2" t="s">
        <v>26</v>
      </c>
      <c r="H35" s="2"/>
      <c r="I35" s="2"/>
      <c r="J35" s="2"/>
      <c r="K35" s="2">
        <v>6</v>
      </c>
      <c r="L35" s="2" t="s">
        <v>9</v>
      </c>
      <c r="M35" s="10">
        <v>0.5</v>
      </c>
      <c r="N35" s="10">
        <v>0</v>
      </c>
    </row>
    <row r="36" spans="2:14" ht="12.75">
      <c r="B36" s="2"/>
      <c r="C36" s="2"/>
      <c r="D36" s="2"/>
      <c r="E36" s="2"/>
      <c r="F36" s="2"/>
      <c r="G36" s="2" t="s">
        <v>27</v>
      </c>
      <c r="H36" s="2"/>
      <c r="I36" s="2"/>
      <c r="J36" s="2"/>
      <c r="K36" s="2">
        <f>1-K34</f>
        <v>0.09999999999999998</v>
      </c>
      <c r="L36" s="2"/>
      <c r="M36" s="10">
        <v>0.4</v>
      </c>
      <c r="N36" s="10">
        <v>0.25</v>
      </c>
    </row>
    <row r="37" spans="2:14" ht="12.75">
      <c r="B37" s="2"/>
      <c r="C37" s="2"/>
      <c r="D37" s="2"/>
      <c r="E37" s="2"/>
      <c r="F37" s="2"/>
      <c r="G37" s="2" t="s">
        <v>30</v>
      </c>
      <c r="H37" s="2"/>
      <c r="I37" s="2"/>
      <c r="J37" s="2"/>
      <c r="K37" s="2">
        <v>0.1</v>
      </c>
      <c r="L37" s="2"/>
      <c r="M37" s="10">
        <v>0.3</v>
      </c>
      <c r="N37" s="10">
        <v>0.5</v>
      </c>
    </row>
    <row r="38" spans="2:14" ht="12.75">
      <c r="B38" s="2"/>
      <c r="C38" s="2"/>
      <c r="D38" s="2"/>
      <c r="E38" s="2"/>
      <c r="F38" s="2"/>
      <c r="G38" s="2" t="s">
        <v>31</v>
      </c>
      <c r="H38" s="2"/>
      <c r="I38" s="2"/>
      <c r="J38" s="2"/>
      <c r="K38" s="2">
        <v>1.25</v>
      </c>
      <c r="L38" s="2"/>
      <c r="M38" s="10">
        <v>0.22</v>
      </c>
      <c r="N38" s="10">
        <v>0.75</v>
      </c>
    </row>
    <row r="39" spans="2:14" ht="12.75">
      <c r="B39" s="2"/>
      <c r="C39" s="2"/>
      <c r="D39" s="2"/>
      <c r="E39" s="2"/>
      <c r="F39" s="2"/>
      <c r="G39" s="1" t="s">
        <v>28</v>
      </c>
      <c r="H39" s="2"/>
      <c r="I39" s="2"/>
      <c r="J39" s="2"/>
      <c r="K39" s="1">
        <f>K35*K38</f>
        <v>7.5</v>
      </c>
      <c r="L39" s="1" t="s">
        <v>9</v>
      </c>
      <c r="M39" s="10">
        <v>0.17</v>
      </c>
      <c r="N39" s="10">
        <v>1</v>
      </c>
    </row>
    <row r="40" spans="13:14" ht="12.75">
      <c r="M40" s="10">
        <v>0.1</v>
      </c>
      <c r="N40" s="10">
        <v>1.25</v>
      </c>
    </row>
    <row r="41" spans="13:14" ht="12.75">
      <c r="M41" s="10">
        <v>0.07</v>
      </c>
      <c r="N41" s="10">
        <v>1.5</v>
      </c>
    </row>
    <row r="42" spans="13:14" ht="12.75">
      <c r="M42" s="10">
        <v>0.04</v>
      </c>
      <c r="N42" s="10">
        <v>1.75</v>
      </c>
    </row>
    <row r="43" spans="13:14" ht="12.75">
      <c r="M43" s="10">
        <v>0.023</v>
      </c>
      <c r="N43" s="10">
        <v>2</v>
      </c>
    </row>
    <row r="44" spans="2:14" ht="12.75">
      <c r="B44" s="1" t="s">
        <v>58</v>
      </c>
      <c r="C44" s="2"/>
      <c r="D44" s="2"/>
      <c r="E44" s="2"/>
      <c r="F44" s="2" t="s">
        <v>61</v>
      </c>
      <c r="G44" s="2"/>
      <c r="H44" s="2"/>
      <c r="I44" s="2"/>
      <c r="J44" s="2">
        <v>65</v>
      </c>
      <c r="K44" s="2" t="s">
        <v>60</v>
      </c>
      <c r="L44" s="2"/>
      <c r="M44" s="10">
        <v>0.01</v>
      </c>
      <c r="N44" s="10">
        <v>2.25</v>
      </c>
    </row>
    <row r="45" spans="2:12" ht="12.75">
      <c r="B45" s="1"/>
      <c r="C45" s="2"/>
      <c r="D45" s="2"/>
      <c r="E45" s="2"/>
      <c r="F45" s="2" t="s">
        <v>59</v>
      </c>
      <c r="G45" s="2"/>
      <c r="H45" s="2"/>
      <c r="I45" s="2"/>
      <c r="J45" s="2">
        <f>10*LOG10(365/J44)</f>
        <v>7.49379507813619</v>
      </c>
      <c r="K45" s="2" t="s">
        <v>9</v>
      </c>
      <c r="L45" s="2"/>
    </row>
    <row r="46" spans="2:12" ht="12.75">
      <c r="B46" s="2"/>
      <c r="C46" s="2"/>
      <c r="D46" s="2"/>
      <c r="E46" s="2"/>
      <c r="F46" s="2" t="s">
        <v>62</v>
      </c>
      <c r="G46" s="2"/>
      <c r="H46" s="2"/>
      <c r="I46" s="2"/>
      <c r="J46" s="2">
        <v>6</v>
      </c>
      <c r="K46" s="2"/>
      <c r="L46" s="2"/>
    </row>
    <row r="47" spans="2:12" ht="12.75">
      <c r="B47" s="2"/>
      <c r="C47" s="2"/>
      <c r="D47" s="2"/>
      <c r="E47" s="2"/>
      <c r="F47" s="2" t="s">
        <v>64</v>
      </c>
      <c r="G47" s="2"/>
      <c r="H47" s="2"/>
      <c r="I47" s="2"/>
      <c r="J47" s="2">
        <f>10*LOG10(J46)</f>
        <v>7.781512503836437</v>
      </c>
      <c r="K47" s="2" t="s">
        <v>63</v>
      </c>
      <c r="L47" s="2"/>
    </row>
    <row r="48" spans="2:12" ht="12.75">
      <c r="B48" s="2"/>
      <c r="C48" s="2"/>
      <c r="D48" s="2"/>
      <c r="E48" s="2"/>
      <c r="F48" s="2" t="s">
        <v>65</v>
      </c>
      <c r="G48" s="2"/>
      <c r="H48" s="2"/>
      <c r="I48" s="2"/>
      <c r="J48" s="2">
        <f>J47+2.15</f>
        <v>9.931512503836437</v>
      </c>
      <c r="K48" s="2" t="s">
        <v>8</v>
      </c>
      <c r="L48" s="2"/>
    </row>
    <row r="49" spans="2:12" ht="12.75">
      <c r="B49" s="2"/>
      <c r="C49" s="2"/>
      <c r="D49" s="2"/>
      <c r="E49" s="2"/>
      <c r="F49" s="1" t="s">
        <v>66</v>
      </c>
      <c r="G49" s="2"/>
      <c r="H49" s="2"/>
      <c r="I49" s="2"/>
      <c r="J49" s="1">
        <f>J45+J48</f>
        <v>17.42530758197263</v>
      </c>
      <c r="K49" s="1" t="s">
        <v>8</v>
      </c>
      <c r="L49" s="2"/>
    </row>
    <row r="51" spans="2:12" ht="12.75">
      <c r="B51" s="1" t="s">
        <v>50</v>
      </c>
      <c r="C51" s="2"/>
      <c r="D51" s="2"/>
      <c r="E51" s="2"/>
      <c r="F51" s="2"/>
      <c r="G51" s="2"/>
      <c r="H51" s="2"/>
      <c r="I51" s="2"/>
      <c r="J51" s="2"/>
      <c r="K51" s="2" t="s">
        <v>43</v>
      </c>
      <c r="L51" s="2"/>
    </row>
    <row r="52" spans="2:12" ht="12.75">
      <c r="B52" s="2"/>
      <c r="C52" s="2"/>
      <c r="D52" s="2"/>
      <c r="E52" s="2"/>
      <c r="F52" s="2" t="s">
        <v>40</v>
      </c>
      <c r="G52" s="2"/>
      <c r="H52" s="2"/>
      <c r="I52" s="2"/>
      <c r="J52" s="2">
        <v>1800</v>
      </c>
      <c r="K52" s="2" t="s">
        <v>44</v>
      </c>
      <c r="L52" s="2"/>
    </row>
    <row r="53" spans="2:12" ht="12.75">
      <c r="B53" s="2"/>
      <c r="C53" s="2"/>
      <c r="D53" s="2"/>
      <c r="E53" s="2"/>
      <c r="F53" s="2" t="s">
        <v>42</v>
      </c>
      <c r="G53" s="2"/>
      <c r="H53" s="2"/>
      <c r="I53" s="2"/>
      <c r="J53" s="2">
        <v>25</v>
      </c>
      <c r="K53" s="2" t="s">
        <v>45</v>
      </c>
      <c r="L53" s="2"/>
    </row>
    <row r="54" spans="2:12" ht="12.75">
      <c r="B54" s="2"/>
      <c r="C54" s="2"/>
      <c r="D54" s="2"/>
      <c r="E54" s="2"/>
      <c r="F54" s="2" t="s">
        <v>41</v>
      </c>
      <c r="G54" s="2"/>
      <c r="H54" s="2"/>
      <c r="I54" s="2"/>
      <c r="J54" s="2">
        <v>1.5</v>
      </c>
      <c r="K54" s="2" t="s">
        <v>45</v>
      </c>
      <c r="L54" s="2"/>
    </row>
    <row r="55" spans="2:12" ht="12.75">
      <c r="B55" s="2"/>
      <c r="C55" s="2"/>
      <c r="D55" s="2"/>
      <c r="E55" s="2"/>
      <c r="F55" s="2" t="s">
        <v>46</v>
      </c>
      <c r="G55" s="2"/>
      <c r="H55" s="2"/>
      <c r="I55" s="2"/>
      <c r="J55" s="2">
        <f>IF(J52&gt;1000,46.3,69.55)</f>
        <v>46.3</v>
      </c>
      <c r="K55" s="2"/>
      <c r="L55" s="2"/>
    </row>
    <row r="56" spans="2:12" ht="12.75">
      <c r="B56" s="2"/>
      <c r="C56" s="2"/>
      <c r="D56" s="2"/>
      <c r="E56" s="2"/>
      <c r="F56" s="2" t="s">
        <v>47</v>
      </c>
      <c r="G56" s="2"/>
      <c r="H56" s="2"/>
      <c r="I56" s="2"/>
      <c r="J56" s="2">
        <f>IF(J52&gt;1000,33.9,26.16)</f>
        <v>33.9</v>
      </c>
      <c r="K56" s="2"/>
      <c r="L56" s="2"/>
    </row>
    <row r="57" spans="2:12" ht="12.75">
      <c r="B57" s="2"/>
      <c r="C57" s="2"/>
      <c r="D57" s="2"/>
      <c r="E57" s="2"/>
      <c r="F57" s="2" t="s">
        <v>48</v>
      </c>
      <c r="G57" s="2"/>
      <c r="H57" s="2"/>
      <c r="I57" s="2"/>
      <c r="J57" s="2">
        <v>44.9</v>
      </c>
      <c r="K57" s="2"/>
      <c r="L57" s="2"/>
    </row>
    <row r="58" spans="2:12" ht="12.75">
      <c r="B58" s="2"/>
      <c r="C58" s="2"/>
      <c r="D58" s="2"/>
      <c r="E58" s="2"/>
      <c r="F58" s="2" t="s">
        <v>49</v>
      </c>
      <c r="G58" s="2"/>
      <c r="H58" s="2"/>
      <c r="I58" s="2"/>
      <c r="J58" s="2">
        <f>3.2*(LOG10(11.75*J54))^2-4.97</f>
        <v>-0.0009190469544941848</v>
      </c>
      <c r="K58" s="2"/>
      <c r="L58" s="2"/>
    </row>
    <row r="59" spans="2:12" ht="12.75">
      <c r="B59" s="2"/>
      <c r="C59" s="2"/>
      <c r="D59" s="2"/>
      <c r="E59" s="2"/>
      <c r="F59" s="2" t="s">
        <v>53</v>
      </c>
      <c r="G59" s="2"/>
      <c r="H59" s="2"/>
      <c r="I59" s="2"/>
      <c r="J59" s="2">
        <f>(J57-6.55*LOG10(J53))/10</f>
        <v>3.574349294319815</v>
      </c>
      <c r="K59" s="2"/>
      <c r="L59" s="2"/>
    </row>
    <row r="60" spans="2:12" ht="12.75">
      <c r="B60" s="2"/>
      <c r="C60" s="2"/>
      <c r="D60" s="2"/>
      <c r="E60" s="2"/>
      <c r="F60" s="2" t="s">
        <v>54</v>
      </c>
      <c r="G60" s="2"/>
      <c r="H60" s="2"/>
      <c r="I60" s="2"/>
      <c r="J60" s="2">
        <f>J55+J56*LOG10(1800)-13.82*LOG10(J53)-J58</f>
        <v>137.335126050109</v>
      </c>
      <c r="K60" s="2" t="s">
        <v>9</v>
      </c>
      <c r="L60" s="2"/>
    </row>
    <row r="61" spans="2:12" ht="12.75">
      <c r="B61" s="2"/>
      <c r="C61" s="2"/>
      <c r="D61" s="2"/>
      <c r="E61" s="2"/>
      <c r="F61" s="2" t="s">
        <v>51</v>
      </c>
      <c r="G61" s="2"/>
      <c r="H61" s="2"/>
      <c r="I61" s="2"/>
      <c r="J61" s="2">
        <f>10^((H30-J60)/(10*J59))</f>
        <v>1.6316972609758214</v>
      </c>
      <c r="K61" s="2" t="s">
        <v>55</v>
      </c>
      <c r="L61" s="2"/>
    </row>
    <row r="62" spans="2:12" ht="12.75">
      <c r="B62" s="2"/>
      <c r="C62" s="2"/>
      <c r="D62" s="2"/>
      <c r="E62" s="2"/>
      <c r="F62" s="2" t="s">
        <v>52</v>
      </c>
      <c r="G62" s="2"/>
      <c r="H62" s="2"/>
      <c r="I62" s="2"/>
      <c r="J62" s="2">
        <f>10^((K30-J60)/(10*J59))</f>
        <v>1.529897955553366</v>
      </c>
      <c r="K62" s="2" t="s">
        <v>55</v>
      </c>
      <c r="L62" s="2"/>
    </row>
    <row r="63" spans="2:12" ht="12.75">
      <c r="B63" s="2"/>
      <c r="C63" s="2"/>
      <c r="D63" s="2"/>
      <c r="E63" s="2"/>
      <c r="F63" s="1" t="s">
        <v>56</v>
      </c>
      <c r="G63" s="2"/>
      <c r="H63" s="2"/>
      <c r="I63" s="2"/>
      <c r="J63" s="1">
        <f>MIN(J61,J62)</f>
        <v>1.529897955553366</v>
      </c>
      <c r="K63" s="1" t="s">
        <v>55</v>
      </c>
      <c r="L6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jyrihama</dc:creator>
  <cp:keywords/>
  <dc:description/>
  <cp:lastModifiedBy>jyrihama</cp:lastModifiedBy>
  <dcterms:created xsi:type="dcterms:W3CDTF">2008-01-19T07:50:08Z</dcterms:created>
  <dcterms:modified xsi:type="dcterms:W3CDTF">2008-01-19T17:44:32Z</dcterms:modified>
  <cp:category/>
  <cp:version/>
  <cp:contentType/>
  <cp:contentStatus/>
</cp:coreProperties>
</file>