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<sst xmlns="http://schemas.openxmlformats.org/spreadsheetml/2006/main" count="129" uniqueCount="75">
  <si>
    <t>TX antenna gain</t>
  </si>
  <si>
    <t>Transmitter EIRP</t>
  </si>
  <si>
    <t>W</t>
  </si>
  <si>
    <t>dBm</t>
  </si>
  <si>
    <t>dBi</t>
  </si>
  <si>
    <t>dB</t>
  </si>
  <si>
    <t>Transmitter characteristics</t>
  </si>
  <si>
    <t>RX antenna gain</t>
  </si>
  <si>
    <t>TX cable loss</t>
  </si>
  <si>
    <t>TX Body loss</t>
  </si>
  <si>
    <t>RX Cable loss</t>
  </si>
  <si>
    <t>RX Body loss</t>
  </si>
  <si>
    <t>Diversity gain</t>
  </si>
  <si>
    <t>Receiver characteristics</t>
  </si>
  <si>
    <t>Shadow fading std deviation</t>
  </si>
  <si>
    <t>Coverage probability (cell edge)</t>
  </si>
  <si>
    <t>Shadow Fading Margin</t>
  </si>
  <si>
    <t>Shadow fading standard deviation</t>
  </si>
  <si>
    <t>1-P</t>
  </si>
  <si>
    <t>Shadow fading margin</t>
  </si>
  <si>
    <t>Given coverage probability on cell edge (P)</t>
  </si>
  <si>
    <t>Closest 1-P in table</t>
  </si>
  <si>
    <t>Argument (inverse of Q)</t>
  </si>
  <si>
    <t>Argument</t>
  </si>
  <si>
    <t>1-P(=Q)</t>
  </si>
  <si>
    <t>Indoor penetration loss</t>
  </si>
  <si>
    <t>Allowed propagation loss</t>
  </si>
  <si>
    <t>Carrier frequency</t>
  </si>
  <si>
    <t>MS antenna height</t>
  </si>
  <si>
    <t>BS antenna height</t>
  </si>
  <si>
    <t>Unit</t>
  </si>
  <si>
    <t>MHz</t>
  </si>
  <si>
    <t>m</t>
  </si>
  <si>
    <t>Parameter A</t>
  </si>
  <si>
    <t>Parameter B</t>
  </si>
  <si>
    <t>Parameter C</t>
  </si>
  <si>
    <t>MS antenna gain function (large city)</t>
  </si>
  <si>
    <t>Range (Okumura-Hata path loss model)</t>
  </si>
  <si>
    <t>Downlink range</t>
  </si>
  <si>
    <t>Uplink range</t>
  </si>
  <si>
    <t>Path loss exponent</t>
  </si>
  <si>
    <t>Path loss constant</t>
  </si>
  <si>
    <t>km</t>
  </si>
  <si>
    <t>Cell range</t>
  </si>
  <si>
    <t>Antenna Gain</t>
  </si>
  <si>
    <t>Horizontal gain</t>
  </si>
  <si>
    <t>degrees</t>
  </si>
  <si>
    <t>Horizontal 3dB beam width</t>
  </si>
  <si>
    <t>Number of dipoles</t>
  </si>
  <si>
    <t>dBd</t>
  </si>
  <si>
    <t>Vertical gain (dBd)</t>
  </si>
  <si>
    <t>Vertical gain (dBi)</t>
  </si>
  <si>
    <t>Total antenna gain</t>
  </si>
  <si>
    <t>Shadow Fading Margin (cell edge approach)</t>
  </si>
  <si>
    <t>Simplified link budget for WCDMA system</t>
  </si>
  <si>
    <t>12.2kbps voice, DL</t>
  </si>
  <si>
    <t>12.2kbps voice, UL</t>
  </si>
  <si>
    <t>Target load</t>
  </si>
  <si>
    <t>Interference margin</t>
  </si>
  <si>
    <t>Total transmitter power</t>
  </si>
  <si>
    <t>Transmitter power on TCH</t>
  </si>
  <si>
    <t xml:space="preserve">Thermal noise density </t>
  </si>
  <si>
    <t>dBm/Hz</t>
  </si>
  <si>
    <t>Receiver noise figure</t>
  </si>
  <si>
    <t>Receiver noise density</t>
  </si>
  <si>
    <t>Receiver noise power</t>
  </si>
  <si>
    <t>Required Eb/No</t>
  </si>
  <si>
    <t>Required signal power</t>
  </si>
  <si>
    <t>and margins</t>
  </si>
  <si>
    <t>Fast fading margin</t>
  </si>
  <si>
    <t>Soft handover gain</t>
  </si>
  <si>
    <t>We compute TX power on TCH by using the formula</t>
  </si>
  <si>
    <t>P_tx_ch = (1-control overhead) x Total power / (Load x maximum number of users)</t>
  </si>
  <si>
    <t xml:space="preserve">For 12.2kbps speech service maximum number of users is round </t>
  </si>
  <si>
    <t>Processing gain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</si>
</sst>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32</xdr:row>
      <xdr:rowOff>133350</xdr:rowOff>
    </xdr:from>
    <xdr:to>
      <xdr:col>25</xdr:col>
      <xdr:colOff>76200</xdr:colOff>
      <xdr:row>61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5381625"/>
          <a:ext cx="657225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67"/>
  <sheetViews>
    <sheetView tabSelected="1" workbookViewId="0" topLeftCell="A40">
      <selection activeCell="N34" sqref="N34"/>
    </sheetView>
  </sheetViews>
  <sheetFormatPr defaultColWidth="9.140625" defaultRowHeight="12.75"/>
  <sheetData>
    <row r="3" ht="18">
      <c r="B3" s="9" t="s">
        <v>54</v>
      </c>
    </row>
    <row r="6" spans="2:12" ht="12.75">
      <c r="B6" s="3"/>
      <c r="C6" s="3"/>
      <c r="D6" s="3"/>
      <c r="E6" s="3"/>
      <c r="F6" s="3"/>
      <c r="G6" s="3"/>
      <c r="H6" s="7" t="s">
        <v>55</v>
      </c>
      <c r="I6" s="7"/>
      <c r="J6" s="3"/>
      <c r="K6" s="7" t="s">
        <v>56</v>
      </c>
      <c r="L6" s="7"/>
    </row>
    <row r="7" spans="2:12" ht="12.75">
      <c r="B7" s="7" t="s">
        <v>57</v>
      </c>
      <c r="C7" s="3"/>
      <c r="D7" s="3"/>
      <c r="E7" s="3"/>
      <c r="F7" s="3"/>
      <c r="G7" s="3"/>
      <c r="H7" s="11">
        <v>0.75</v>
      </c>
      <c r="I7" s="7"/>
      <c r="J7" s="3"/>
      <c r="K7" s="11">
        <v>0.5</v>
      </c>
      <c r="L7" s="7"/>
    </row>
    <row r="8" spans="2:15" ht="12.75">
      <c r="B8" s="4" t="s">
        <v>6</v>
      </c>
      <c r="C8" s="5"/>
      <c r="D8" s="5"/>
      <c r="E8" s="5" t="s">
        <v>59</v>
      </c>
      <c r="F8" s="5"/>
      <c r="G8" s="5"/>
      <c r="H8" s="5">
        <v>20</v>
      </c>
      <c r="I8" s="5" t="s">
        <v>2</v>
      </c>
      <c r="J8" s="5"/>
      <c r="K8" s="5">
        <v>0.125</v>
      </c>
      <c r="L8" s="5" t="s">
        <v>2</v>
      </c>
      <c r="O8" t="s">
        <v>71</v>
      </c>
    </row>
    <row r="9" spans="2:12" ht="12.75">
      <c r="B9" s="4"/>
      <c r="C9" s="5"/>
      <c r="D9" s="5"/>
      <c r="E9" s="5" t="s">
        <v>60</v>
      </c>
      <c r="F9" s="5"/>
      <c r="G9" s="5"/>
      <c r="H9" s="5">
        <f>0.85*H8/(U12*H7)</f>
        <v>0.3487179487179487</v>
      </c>
      <c r="I9" s="5" t="s">
        <v>2</v>
      </c>
      <c r="J9" s="5"/>
      <c r="K9" s="5">
        <v>0.125</v>
      </c>
      <c r="L9" s="5" t="s">
        <v>2</v>
      </c>
    </row>
    <row r="10" spans="2:15" ht="12.75">
      <c r="B10" s="5"/>
      <c r="C10" s="5"/>
      <c r="D10" s="5"/>
      <c r="E10" s="5"/>
      <c r="F10" s="5"/>
      <c r="G10" s="5"/>
      <c r="H10" s="5">
        <f>10*LOG10(H9/0.001)</f>
        <v>25.424743013437183</v>
      </c>
      <c r="I10" s="5" t="s">
        <v>3</v>
      </c>
      <c r="J10" s="5"/>
      <c r="K10" s="5">
        <f>10*LOG10(K8/0.001)</f>
        <v>20.969100130080562</v>
      </c>
      <c r="L10" s="5" t="s">
        <v>3</v>
      </c>
      <c r="O10" t="s">
        <v>72</v>
      </c>
    </row>
    <row r="11" spans="2:12" ht="12.75">
      <c r="B11" s="5"/>
      <c r="C11" s="5"/>
      <c r="D11" s="5"/>
      <c r="E11" s="5" t="s">
        <v>0</v>
      </c>
      <c r="F11" s="5"/>
      <c r="G11" s="5"/>
      <c r="H11" s="5">
        <f>J53</f>
        <v>17.42530758197263</v>
      </c>
      <c r="I11" s="5" t="s">
        <v>4</v>
      </c>
      <c r="J11" s="5"/>
      <c r="K11" s="5">
        <v>0</v>
      </c>
      <c r="L11" s="5" t="s">
        <v>4</v>
      </c>
    </row>
    <row r="12" spans="2:21" ht="12.75">
      <c r="B12" s="5"/>
      <c r="C12" s="5"/>
      <c r="D12" s="5"/>
      <c r="E12" s="5" t="s">
        <v>8</v>
      </c>
      <c r="F12" s="5"/>
      <c r="G12" s="5"/>
      <c r="H12" s="5">
        <v>2</v>
      </c>
      <c r="I12" s="5" t="s">
        <v>5</v>
      </c>
      <c r="J12" s="5"/>
      <c r="K12" s="5">
        <v>0</v>
      </c>
      <c r="L12" s="5" t="s">
        <v>5</v>
      </c>
      <c r="O12" t="s">
        <v>73</v>
      </c>
      <c r="U12">
        <v>65</v>
      </c>
    </row>
    <row r="13" spans="2:12" ht="12.75">
      <c r="B13" s="5"/>
      <c r="C13" s="5"/>
      <c r="D13" s="5"/>
      <c r="E13" s="5" t="s">
        <v>9</v>
      </c>
      <c r="F13" s="5"/>
      <c r="G13" s="5"/>
      <c r="H13" s="5">
        <v>0</v>
      </c>
      <c r="I13" s="5" t="s">
        <v>5</v>
      </c>
      <c r="J13" s="5"/>
      <c r="K13" s="5">
        <v>2</v>
      </c>
      <c r="L13" s="5" t="s">
        <v>5</v>
      </c>
    </row>
    <row r="14" spans="2:12" ht="12.75">
      <c r="B14" s="5"/>
      <c r="C14" s="5"/>
      <c r="D14" s="5"/>
      <c r="E14" s="4" t="s">
        <v>1</v>
      </c>
      <c r="F14" s="5"/>
      <c r="G14" s="5"/>
      <c r="H14" s="7">
        <f>H10+H11-H12-H13</f>
        <v>40.85005059540981</v>
      </c>
      <c r="I14" s="7" t="s">
        <v>3</v>
      </c>
      <c r="J14" s="5"/>
      <c r="K14" s="7">
        <f>K10+K11-K13</f>
        <v>18.969100130080562</v>
      </c>
      <c r="L14" s="7" t="s">
        <v>3</v>
      </c>
    </row>
    <row r="15" spans="2:1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2.75">
      <c r="B16" s="4" t="s">
        <v>13</v>
      </c>
      <c r="C16" s="5"/>
      <c r="D16" s="5"/>
      <c r="E16" s="5" t="s">
        <v>7</v>
      </c>
      <c r="F16" s="5"/>
      <c r="G16" s="5"/>
      <c r="H16" s="5">
        <v>0</v>
      </c>
      <c r="I16" s="5" t="s">
        <v>4</v>
      </c>
      <c r="J16" s="5"/>
      <c r="K16" s="5">
        <f>J53</f>
        <v>17.42530758197263</v>
      </c>
      <c r="L16" s="5" t="s">
        <v>4</v>
      </c>
    </row>
    <row r="17" spans="2:12" ht="12.75">
      <c r="B17" s="4" t="s">
        <v>68</v>
      </c>
      <c r="C17" s="5"/>
      <c r="D17" s="5"/>
      <c r="E17" s="5" t="s">
        <v>61</v>
      </c>
      <c r="F17" s="5"/>
      <c r="G17" s="5"/>
      <c r="H17" s="5">
        <v>-174</v>
      </c>
      <c r="I17" s="5" t="s">
        <v>62</v>
      </c>
      <c r="J17" s="5"/>
      <c r="K17" s="5">
        <v>-174</v>
      </c>
      <c r="L17" s="5" t="s">
        <v>62</v>
      </c>
    </row>
    <row r="18" spans="2:12" ht="12.75">
      <c r="B18" s="4"/>
      <c r="C18" s="5"/>
      <c r="D18" s="5"/>
      <c r="E18" s="5" t="s">
        <v>63</v>
      </c>
      <c r="F18" s="5"/>
      <c r="G18" s="5"/>
      <c r="H18" s="5">
        <v>8</v>
      </c>
      <c r="I18" s="5" t="s">
        <v>5</v>
      </c>
      <c r="J18" s="5"/>
      <c r="K18" s="5">
        <v>5</v>
      </c>
      <c r="L18" s="5" t="s">
        <v>5</v>
      </c>
    </row>
    <row r="19" spans="2:12" ht="12.75">
      <c r="B19" s="4"/>
      <c r="C19" s="5"/>
      <c r="D19" s="5"/>
      <c r="E19" s="5" t="s">
        <v>64</v>
      </c>
      <c r="F19" s="5"/>
      <c r="G19" s="5"/>
      <c r="H19" s="5">
        <f>H17+H18</f>
        <v>-166</v>
      </c>
      <c r="I19" s="5" t="s">
        <v>5</v>
      </c>
      <c r="J19" s="5"/>
      <c r="K19" s="5">
        <f>K17+K18</f>
        <v>-169</v>
      </c>
      <c r="L19" s="5" t="s">
        <v>5</v>
      </c>
    </row>
    <row r="20" spans="2:12" ht="12.75">
      <c r="B20" s="4"/>
      <c r="C20" s="5"/>
      <c r="D20" s="5"/>
      <c r="E20" s="5" t="s">
        <v>65</v>
      </c>
      <c r="F20" s="5"/>
      <c r="G20" s="5"/>
      <c r="H20" s="5">
        <f>H19+10*LOG10(3840000)</f>
        <v>-100.1566877563247</v>
      </c>
      <c r="I20" s="5" t="s">
        <v>3</v>
      </c>
      <c r="J20" s="5"/>
      <c r="K20" s="5">
        <f>K19+10*LOG10(3840000)</f>
        <v>-103.1566877563247</v>
      </c>
      <c r="L20" s="5" t="s">
        <v>3</v>
      </c>
    </row>
    <row r="21" spans="2:12" ht="12.75">
      <c r="B21" s="4"/>
      <c r="C21" s="5"/>
      <c r="D21" s="5"/>
      <c r="E21" s="5" t="s">
        <v>74</v>
      </c>
      <c r="F21" s="5"/>
      <c r="G21" s="5"/>
      <c r="H21" s="5">
        <f>10*LOG10(3840/12.2)</f>
        <v>24.979713936927826</v>
      </c>
      <c r="I21" s="5" t="s">
        <v>5</v>
      </c>
      <c r="J21" s="5"/>
      <c r="K21" s="5">
        <f>10*LOG10(3840/12.2)</f>
        <v>24.979713936927826</v>
      </c>
      <c r="L21" s="5" t="s">
        <v>5</v>
      </c>
    </row>
    <row r="22" spans="2:12" ht="12.75">
      <c r="B22" s="4"/>
      <c r="C22" s="5"/>
      <c r="D22" s="5"/>
      <c r="E22" s="5" t="s">
        <v>66</v>
      </c>
      <c r="F22" s="5"/>
      <c r="G22" s="5"/>
      <c r="H22" s="5">
        <v>7</v>
      </c>
      <c r="I22" s="5" t="s">
        <v>5</v>
      </c>
      <c r="J22" s="5"/>
      <c r="K22" s="5">
        <v>5</v>
      </c>
      <c r="L22" s="5" t="s">
        <v>5</v>
      </c>
    </row>
    <row r="23" spans="2:12" ht="12.75">
      <c r="B23" s="4"/>
      <c r="C23" s="5"/>
      <c r="D23" s="5"/>
      <c r="E23" s="5" t="s">
        <v>58</v>
      </c>
      <c r="F23" s="5"/>
      <c r="G23" s="5"/>
      <c r="H23" s="5">
        <f>-10*LOG10(1-H7)</f>
        <v>6.020599913279624</v>
      </c>
      <c r="I23" s="5" t="s">
        <v>5</v>
      </c>
      <c r="J23" s="5"/>
      <c r="K23" s="5">
        <f>-10*LOG10(1-K7)</f>
        <v>3.010299956639812</v>
      </c>
      <c r="L23" s="5" t="s">
        <v>5</v>
      </c>
    </row>
    <row r="24" spans="2:12" ht="12.75">
      <c r="B24" s="5"/>
      <c r="C24" s="5"/>
      <c r="D24" s="5"/>
      <c r="E24" s="5" t="s">
        <v>67</v>
      </c>
      <c r="F24" s="5"/>
      <c r="G24" s="5"/>
      <c r="H24" s="5">
        <f>H22-H21+H20+H23</f>
        <v>-112.1158017799729</v>
      </c>
      <c r="I24" s="5" t="s">
        <v>3</v>
      </c>
      <c r="J24" s="5"/>
      <c r="K24" s="5">
        <f>K22-K21+K20+K23</f>
        <v>-120.12610173661271</v>
      </c>
      <c r="L24" s="5" t="s">
        <v>3</v>
      </c>
    </row>
    <row r="25" spans="2:12" ht="12.75">
      <c r="B25" s="5"/>
      <c r="C25" s="5"/>
      <c r="D25" s="5"/>
      <c r="E25" s="5" t="s">
        <v>10</v>
      </c>
      <c r="F25" s="5"/>
      <c r="G25" s="5"/>
      <c r="H25" s="5">
        <v>0</v>
      </c>
      <c r="I25" s="5" t="s">
        <v>5</v>
      </c>
      <c r="J25" s="5"/>
      <c r="K25" s="5">
        <v>2</v>
      </c>
      <c r="L25" s="5" t="s">
        <v>5</v>
      </c>
    </row>
    <row r="26" spans="2:12" ht="12.75">
      <c r="B26" s="5"/>
      <c r="C26" s="5"/>
      <c r="D26" s="5"/>
      <c r="E26" s="5" t="s">
        <v>11</v>
      </c>
      <c r="F26" s="5"/>
      <c r="G26" s="5"/>
      <c r="H26" s="5">
        <v>2</v>
      </c>
      <c r="I26" s="5" t="s">
        <v>5</v>
      </c>
      <c r="J26" s="5"/>
      <c r="K26" s="5">
        <v>0</v>
      </c>
      <c r="L26" s="5" t="s">
        <v>5</v>
      </c>
    </row>
    <row r="27" spans="2:12" ht="12.75">
      <c r="B27" s="5"/>
      <c r="C27" s="5"/>
      <c r="D27" s="5"/>
      <c r="E27" s="5" t="s">
        <v>12</v>
      </c>
      <c r="F27" s="5"/>
      <c r="G27" s="5"/>
      <c r="H27" s="5">
        <v>0</v>
      </c>
      <c r="I27" s="5" t="s">
        <v>5</v>
      </c>
      <c r="J27" s="5"/>
      <c r="K27" s="5">
        <v>3</v>
      </c>
      <c r="L27" s="5" t="s">
        <v>5</v>
      </c>
    </row>
    <row r="28" spans="2:12" ht="12.75">
      <c r="B28" s="5"/>
      <c r="C28" s="5"/>
      <c r="D28" s="5"/>
      <c r="E28" s="5" t="s">
        <v>69</v>
      </c>
      <c r="F28" s="5"/>
      <c r="G28" s="5"/>
      <c r="H28" s="5">
        <v>0</v>
      </c>
      <c r="I28" s="5" t="s">
        <v>5</v>
      </c>
      <c r="J28" s="5"/>
      <c r="K28" s="5">
        <v>3</v>
      </c>
      <c r="L28" s="5" t="s">
        <v>5</v>
      </c>
    </row>
    <row r="29" spans="2:12" ht="12.75">
      <c r="B29" s="5"/>
      <c r="C29" s="5"/>
      <c r="D29" s="5"/>
      <c r="E29" s="5" t="s">
        <v>70</v>
      </c>
      <c r="F29" s="5"/>
      <c r="G29" s="5"/>
      <c r="H29" s="5">
        <v>1</v>
      </c>
      <c r="I29" s="5" t="s">
        <v>5</v>
      </c>
      <c r="J29" s="5"/>
      <c r="K29" s="5">
        <v>2</v>
      </c>
      <c r="L29" s="5" t="s">
        <v>5</v>
      </c>
    </row>
    <row r="30" spans="2:12" ht="12.75">
      <c r="B30" s="5"/>
      <c r="C30" s="5"/>
      <c r="D30" s="5"/>
      <c r="E30" s="5" t="s">
        <v>15</v>
      </c>
      <c r="F30" s="5"/>
      <c r="G30" s="5"/>
      <c r="H30" s="5">
        <v>0.9</v>
      </c>
      <c r="I30" s="5"/>
      <c r="J30" s="5"/>
      <c r="K30" s="5">
        <v>0.9</v>
      </c>
      <c r="L30" s="5"/>
    </row>
    <row r="31" spans="2:12" ht="12.75">
      <c r="B31" s="5"/>
      <c r="C31" s="5"/>
      <c r="D31" s="5"/>
      <c r="E31" s="5" t="s">
        <v>14</v>
      </c>
      <c r="F31" s="5"/>
      <c r="G31" s="5"/>
      <c r="H31" s="5">
        <v>6</v>
      </c>
      <c r="I31" s="5" t="s">
        <v>5</v>
      </c>
      <c r="J31" s="5"/>
      <c r="K31" s="5">
        <v>6</v>
      </c>
      <c r="L31" s="5" t="s">
        <v>5</v>
      </c>
    </row>
    <row r="32" spans="2:12" ht="12.75">
      <c r="B32" s="5"/>
      <c r="C32" s="5"/>
      <c r="D32" s="5"/>
      <c r="E32" s="5" t="s">
        <v>16</v>
      </c>
      <c r="F32" s="5"/>
      <c r="G32" s="5"/>
      <c r="H32" s="5">
        <f>K43</f>
        <v>7.5</v>
      </c>
      <c r="I32" s="5" t="s">
        <v>5</v>
      </c>
      <c r="J32" s="5"/>
      <c r="K32" s="5">
        <f>K43</f>
        <v>7.5</v>
      </c>
      <c r="L32" s="5" t="s">
        <v>5</v>
      </c>
    </row>
    <row r="33" spans="2:12" ht="12.75">
      <c r="B33" s="5"/>
      <c r="C33" s="5"/>
      <c r="D33" s="5"/>
      <c r="E33" s="5" t="s">
        <v>25</v>
      </c>
      <c r="F33" s="5"/>
      <c r="G33" s="5"/>
      <c r="H33" s="5">
        <v>0</v>
      </c>
      <c r="I33" s="5" t="s">
        <v>5</v>
      </c>
      <c r="J33" s="5"/>
      <c r="K33" s="5">
        <v>0</v>
      </c>
      <c r="L33" s="5" t="s">
        <v>5</v>
      </c>
    </row>
    <row r="34" spans="2:12" ht="12.75">
      <c r="B34" s="6"/>
      <c r="C34" s="6"/>
      <c r="D34" s="6"/>
      <c r="E34" s="8" t="s">
        <v>26</v>
      </c>
      <c r="F34" s="6"/>
      <c r="G34" s="6"/>
      <c r="H34" s="8">
        <f>H14+H16-H24+H27-H28+H29-H32-H33</f>
        <v>146.46585237538272</v>
      </c>
      <c r="I34" s="8" t="s">
        <v>5</v>
      </c>
      <c r="J34" s="6"/>
      <c r="K34" s="8">
        <f>K14+K16-K24-K25+K26+K27-K28+K29-K32-K33</f>
        <v>149.0205094486659</v>
      </c>
      <c r="L34" s="8" t="s">
        <v>5</v>
      </c>
    </row>
    <row r="38" spans="2:14" ht="12.75">
      <c r="B38" s="1" t="s">
        <v>53</v>
      </c>
      <c r="C38" s="2"/>
      <c r="D38" s="2"/>
      <c r="E38" s="2"/>
      <c r="F38" s="2"/>
      <c r="G38" s="2" t="s">
        <v>20</v>
      </c>
      <c r="H38" s="2"/>
      <c r="I38" s="2"/>
      <c r="J38" s="2"/>
      <c r="K38" s="2">
        <f>H30</f>
        <v>0.9</v>
      </c>
      <c r="L38" s="2"/>
      <c r="M38" s="10" t="s">
        <v>24</v>
      </c>
      <c r="N38" s="10" t="s">
        <v>23</v>
      </c>
    </row>
    <row r="39" spans="2:14" ht="12.75">
      <c r="B39" s="2"/>
      <c r="C39" s="2"/>
      <c r="D39" s="2"/>
      <c r="E39" s="2"/>
      <c r="F39" s="2"/>
      <c r="G39" s="2" t="s">
        <v>17</v>
      </c>
      <c r="H39" s="2"/>
      <c r="I39" s="2"/>
      <c r="J39" s="2"/>
      <c r="K39" s="2">
        <v>6</v>
      </c>
      <c r="L39" s="2" t="s">
        <v>5</v>
      </c>
      <c r="M39" s="10">
        <v>0.5</v>
      </c>
      <c r="N39" s="10">
        <v>0</v>
      </c>
    </row>
    <row r="40" spans="2:14" ht="12.75">
      <c r="B40" s="2"/>
      <c r="C40" s="2"/>
      <c r="D40" s="2"/>
      <c r="E40" s="2"/>
      <c r="F40" s="2"/>
      <c r="G40" s="2" t="s">
        <v>18</v>
      </c>
      <c r="H40" s="2"/>
      <c r="I40" s="2"/>
      <c r="J40" s="2"/>
      <c r="K40" s="2">
        <f>1-K38</f>
        <v>0.09999999999999998</v>
      </c>
      <c r="L40" s="2"/>
      <c r="M40" s="10">
        <v>0.4</v>
      </c>
      <c r="N40" s="10">
        <v>0.25</v>
      </c>
    </row>
    <row r="41" spans="2:14" ht="12.75">
      <c r="B41" s="2"/>
      <c r="C41" s="2"/>
      <c r="D41" s="2"/>
      <c r="E41" s="2"/>
      <c r="F41" s="2"/>
      <c r="G41" s="2" t="s">
        <v>21</v>
      </c>
      <c r="H41" s="2"/>
      <c r="I41" s="2"/>
      <c r="J41" s="2"/>
      <c r="K41" s="2">
        <v>0.1</v>
      </c>
      <c r="L41" s="2"/>
      <c r="M41" s="10">
        <v>0.3</v>
      </c>
      <c r="N41" s="10">
        <v>0.5</v>
      </c>
    </row>
    <row r="42" spans="2:14" ht="12.75">
      <c r="B42" s="2"/>
      <c r="C42" s="2"/>
      <c r="D42" s="2"/>
      <c r="E42" s="2"/>
      <c r="F42" s="2"/>
      <c r="G42" s="2" t="s">
        <v>22</v>
      </c>
      <c r="H42" s="2"/>
      <c r="I42" s="2"/>
      <c r="J42" s="2"/>
      <c r="K42" s="2">
        <v>1.25</v>
      </c>
      <c r="L42" s="2"/>
      <c r="M42" s="10">
        <v>0.22</v>
      </c>
      <c r="N42" s="10">
        <v>0.75</v>
      </c>
    </row>
    <row r="43" spans="2:14" ht="12.75">
      <c r="B43" s="2"/>
      <c r="C43" s="2"/>
      <c r="D43" s="2"/>
      <c r="E43" s="2"/>
      <c r="F43" s="2"/>
      <c r="G43" s="1" t="s">
        <v>19</v>
      </c>
      <c r="H43" s="2"/>
      <c r="I43" s="2"/>
      <c r="J43" s="2"/>
      <c r="K43" s="1">
        <f>K39*K42</f>
        <v>7.5</v>
      </c>
      <c r="L43" s="1" t="s">
        <v>5</v>
      </c>
      <c r="M43" s="10">
        <v>0.17</v>
      </c>
      <c r="N43" s="10">
        <v>1</v>
      </c>
    </row>
    <row r="44" spans="13:14" ht="12.75">
      <c r="M44" s="10">
        <v>0.1</v>
      </c>
      <c r="N44" s="10">
        <v>1.25</v>
      </c>
    </row>
    <row r="45" spans="13:14" ht="12.75">
      <c r="M45" s="10">
        <v>0.07</v>
      </c>
      <c r="N45" s="10">
        <v>1.5</v>
      </c>
    </row>
    <row r="46" spans="13:14" ht="12.75">
      <c r="M46" s="10">
        <v>0.04</v>
      </c>
      <c r="N46" s="10">
        <v>1.75</v>
      </c>
    </row>
    <row r="47" spans="13:14" ht="12.75">
      <c r="M47" s="10">
        <v>0.023</v>
      </c>
      <c r="N47" s="10">
        <v>2</v>
      </c>
    </row>
    <row r="48" spans="2:14" ht="12.75">
      <c r="B48" s="1" t="s">
        <v>44</v>
      </c>
      <c r="C48" s="2"/>
      <c r="D48" s="2"/>
      <c r="E48" s="2"/>
      <c r="F48" s="2" t="s">
        <v>47</v>
      </c>
      <c r="G48" s="2"/>
      <c r="H48" s="2"/>
      <c r="I48" s="2"/>
      <c r="J48" s="2">
        <v>65</v>
      </c>
      <c r="K48" s="2" t="s">
        <v>46</v>
      </c>
      <c r="L48" s="2"/>
      <c r="M48" s="10">
        <v>0.01</v>
      </c>
      <c r="N48" s="10">
        <v>2.25</v>
      </c>
    </row>
    <row r="49" spans="2:12" ht="12.75">
      <c r="B49" s="1"/>
      <c r="C49" s="2"/>
      <c r="D49" s="2"/>
      <c r="E49" s="2"/>
      <c r="F49" s="2" t="s">
        <v>45</v>
      </c>
      <c r="G49" s="2"/>
      <c r="H49" s="2"/>
      <c r="I49" s="2"/>
      <c r="J49" s="2">
        <f>10*LOG10(365/J48)</f>
        <v>7.49379507813619</v>
      </c>
      <c r="K49" s="2" t="s">
        <v>5</v>
      </c>
      <c r="L49" s="2"/>
    </row>
    <row r="50" spans="2:12" ht="12.75">
      <c r="B50" s="2"/>
      <c r="C50" s="2"/>
      <c r="D50" s="2"/>
      <c r="E50" s="2"/>
      <c r="F50" s="2" t="s">
        <v>48</v>
      </c>
      <c r="G50" s="2"/>
      <c r="H50" s="2"/>
      <c r="I50" s="2"/>
      <c r="J50" s="2">
        <v>6</v>
      </c>
      <c r="K50" s="2"/>
      <c r="L50" s="2"/>
    </row>
    <row r="51" spans="2:12" ht="12.75">
      <c r="B51" s="2"/>
      <c r="C51" s="2"/>
      <c r="D51" s="2"/>
      <c r="E51" s="2"/>
      <c r="F51" s="2" t="s">
        <v>50</v>
      </c>
      <c r="G51" s="2"/>
      <c r="H51" s="2"/>
      <c r="I51" s="2"/>
      <c r="J51" s="2">
        <f>10*LOG10(J50)</f>
        <v>7.781512503836437</v>
      </c>
      <c r="K51" s="2" t="s">
        <v>49</v>
      </c>
      <c r="L51" s="2"/>
    </row>
    <row r="52" spans="2:12" ht="12.75">
      <c r="B52" s="2"/>
      <c r="C52" s="2"/>
      <c r="D52" s="2"/>
      <c r="E52" s="2"/>
      <c r="F52" s="2" t="s">
        <v>51</v>
      </c>
      <c r="G52" s="2"/>
      <c r="H52" s="2"/>
      <c r="I52" s="2"/>
      <c r="J52" s="2">
        <f>J51+2.15</f>
        <v>9.931512503836437</v>
      </c>
      <c r="K52" s="2" t="s">
        <v>4</v>
      </c>
      <c r="L52" s="2"/>
    </row>
    <row r="53" spans="2:12" ht="12.75">
      <c r="B53" s="2"/>
      <c r="C53" s="2"/>
      <c r="D53" s="2"/>
      <c r="E53" s="2"/>
      <c r="F53" s="1" t="s">
        <v>52</v>
      </c>
      <c r="G53" s="2"/>
      <c r="H53" s="2"/>
      <c r="I53" s="2"/>
      <c r="J53" s="1">
        <f>J49+J52</f>
        <v>17.42530758197263</v>
      </c>
      <c r="K53" s="1" t="s">
        <v>4</v>
      </c>
      <c r="L53" s="2"/>
    </row>
    <row r="55" spans="2:12" ht="12.75">
      <c r="B55" s="1" t="s">
        <v>37</v>
      </c>
      <c r="C55" s="2"/>
      <c r="D55" s="2"/>
      <c r="E55" s="2"/>
      <c r="F55" s="2"/>
      <c r="G55" s="2"/>
      <c r="H55" s="2"/>
      <c r="I55" s="2"/>
      <c r="J55" s="2"/>
      <c r="K55" s="2" t="s">
        <v>30</v>
      </c>
      <c r="L55" s="2"/>
    </row>
    <row r="56" spans="2:12" ht="12.75">
      <c r="B56" s="2"/>
      <c r="C56" s="2"/>
      <c r="D56" s="2"/>
      <c r="E56" s="2"/>
      <c r="F56" s="2" t="s">
        <v>27</v>
      </c>
      <c r="G56" s="2"/>
      <c r="H56" s="2"/>
      <c r="I56" s="2"/>
      <c r="J56" s="2">
        <v>2100</v>
      </c>
      <c r="K56" s="2" t="s">
        <v>31</v>
      </c>
      <c r="L56" s="2"/>
    </row>
    <row r="57" spans="2:12" ht="12.75">
      <c r="B57" s="2"/>
      <c r="C57" s="2"/>
      <c r="D57" s="2"/>
      <c r="E57" s="2"/>
      <c r="F57" s="2" t="s">
        <v>29</v>
      </c>
      <c r="G57" s="2"/>
      <c r="H57" s="2"/>
      <c r="I57" s="2"/>
      <c r="J57" s="2">
        <v>25</v>
      </c>
      <c r="K57" s="2" t="s">
        <v>32</v>
      </c>
      <c r="L57" s="2"/>
    </row>
    <row r="58" spans="2:12" ht="12.75">
      <c r="B58" s="2"/>
      <c r="C58" s="2"/>
      <c r="D58" s="2"/>
      <c r="E58" s="2"/>
      <c r="F58" s="2" t="s">
        <v>28</v>
      </c>
      <c r="G58" s="2"/>
      <c r="H58" s="2"/>
      <c r="I58" s="2"/>
      <c r="J58" s="2">
        <v>1.5</v>
      </c>
      <c r="K58" s="2" t="s">
        <v>32</v>
      </c>
      <c r="L58" s="2"/>
    </row>
    <row r="59" spans="2:12" ht="12.75">
      <c r="B59" s="2"/>
      <c r="C59" s="2"/>
      <c r="D59" s="2"/>
      <c r="E59" s="2"/>
      <c r="F59" s="2" t="s">
        <v>33</v>
      </c>
      <c r="G59" s="2"/>
      <c r="H59" s="2"/>
      <c r="I59" s="2"/>
      <c r="J59" s="2">
        <f>IF(J56&gt;1000,46.3,69.55)</f>
        <v>46.3</v>
      </c>
      <c r="K59" s="2"/>
      <c r="L59" s="2"/>
    </row>
    <row r="60" spans="2:12" ht="12.75">
      <c r="B60" s="2"/>
      <c r="C60" s="2"/>
      <c r="D60" s="2"/>
      <c r="E60" s="2"/>
      <c r="F60" s="2" t="s">
        <v>34</v>
      </c>
      <c r="G60" s="2"/>
      <c r="H60" s="2"/>
      <c r="I60" s="2"/>
      <c r="J60" s="2">
        <f>IF(J56&gt;1000,33.9,26.16)</f>
        <v>33.9</v>
      </c>
      <c r="K60" s="2"/>
      <c r="L60" s="2"/>
    </row>
    <row r="61" spans="2:12" ht="12.75">
      <c r="B61" s="2"/>
      <c r="C61" s="2"/>
      <c r="D61" s="2"/>
      <c r="E61" s="2"/>
      <c r="F61" s="2" t="s">
        <v>35</v>
      </c>
      <c r="G61" s="2"/>
      <c r="H61" s="2"/>
      <c r="I61" s="2"/>
      <c r="J61" s="2">
        <v>44.9</v>
      </c>
      <c r="K61" s="2"/>
      <c r="L61" s="2"/>
    </row>
    <row r="62" spans="2:12" ht="12.75">
      <c r="B62" s="2"/>
      <c r="C62" s="2"/>
      <c r="D62" s="2"/>
      <c r="E62" s="2"/>
      <c r="F62" s="2" t="s">
        <v>36</v>
      </c>
      <c r="G62" s="2"/>
      <c r="H62" s="2"/>
      <c r="I62" s="2"/>
      <c r="J62" s="2">
        <f>3.2*(LOG10(11.75*J58))^2-4.97</f>
        <v>-0.0009190469544941848</v>
      </c>
      <c r="K62" s="2"/>
      <c r="L62" s="2"/>
    </row>
    <row r="63" spans="2:12" ht="12.75">
      <c r="B63" s="2"/>
      <c r="C63" s="2"/>
      <c r="D63" s="2"/>
      <c r="E63" s="2"/>
      <c r="F63" s="2" t="s">
        <v>40</v>
      </c>
      <c r="G63" s="2"/>
      <c r="H63" s="2"/>
      <c r="I63" s="2"/>
      <c r="J63" s="2">
        <f>(J61-6.55*LOG10(J57))/10</f>
        <v>3.574349294319815</v>
      </c>
      <c r="K63" s="2"/>
      <c r="L63" s="2"/>
    </row>
    <row r="64" spans="2:12" ht="12.75">
      <c r="B64" s="2"/>
      <c r="C64" s="2"/>
      <c r="D64" s="2"/>
      <c r="E64" s="2"/>
      <c r="F64" s="2" t="s">
        <v>41</v>
      </c>
      <c r="G64" s="2"/>
      <c r="H64" s="2"/>
      <c r="I64" s="2"/>
      <c r="J64" s="2">
        <f>J59+J60*LOG10(1800)-13.82*LOG10(J57)-J62</f>
        <v>137.335126050109</v>
      </c>
      <c r="K64" s="2" t="s">
        <v>5</v>
      </c>
      <c r="L64" s="2"/>
    </row>
    <row r="65" spans="2:12" ht="12.75">
      <c r="B65" s="2"/>
      <c r="C65" s="2"/>
      <c r="D65" s="2"/>
      <c r="E65" s="2"/>
      <c r="F65" s="2" t="s">
        <v>38</v>
      </c>
      <c r="G65" s="2"/>
      <c r="H65" s="2"/>
      <c r="I65" s="2"/>
      <c r="J65" s="2">
        <f>10^((H34-J64)/(10*J63))</f>
        <v>1.8007417274323338</v>
      </c>
      <c r="K65" s="2" t="s">
        <v>42</v>
      </c>
      <c r="L65" s="2"/>
    </row>
    <row r="66" spans="2:12" ht="12.75">
      <c r="B66" s="2"/>
      <c r="C66" s="2"/>
      <c r="D66" s="2"/>
      <c r="E66" s="2"/>
      <c r="F66" s="2" t="s">
        <v>39</v>
      </c>
      <c r="G66" s="2"/>
      <c r="H66" s="2"/>
      <c r="I66" s="2"/>
      <c r="J66" s="2">
        <f>10^((K34-J64)/(10*J63))</f>
        <v>2.122869886184573</v>
      </c>
      <c r="K66" s="2" t="s">
        <v>42</v>
      </c>
      <c r="L66" s="2"/>
    </row>
    <row r="67" spans="2:12" ht="12.75">
      <c r="B67" s="2"/>
      <c r="C67" s="2"/>
      <c r="D67" s="2"/>
      <c r="E67" s="2"/>
      <c r="F67" s="1" t="s">
        <v>43</v>
      </c>
      <c r="G67" s="2"/>
      <c r="H67" s="2"/>
      <c r="I67" s="2"/>
      <c r="J67" s="1">
        <f>MIN(J65,J66)</f>
        <v>1.8007417274323338</v>
      </c>
      <c r="K67" s="1" t="s">
        <v>42</v>
      </c>
      <c r="L6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jyrihama</dc:creator>
  <cp:keywords/>
  <dc:description/>
  <cp:lastModifiedBy>jyrihama</cp:lastModifiedBy>
  <dcterms:created xsi:type="dcterms:W3CDTF">2008-01-19T07:50:08Z</dcterms:created>
  <dcterms:modified xsi:type="dcterms:W3CDTF">2008-02-14T21:49:21Z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